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73" i="1"/>
  <c r="H53" i="1"/>
  <c r="H47" i="1"/>
  <c r="H22" i="1"/>
  <c r="H32" i="1"/>
  <c r="H28" i="1"/>
  <c r="H24" i="1" l="1"/>
  <c r="H57" i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<sst xmlns="http://schemas.openxmlformats.org/spreadsheetml/2006/main" count="81" uniqueCount="52">
  <si>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</si>
  <si>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</si>
  <si>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</si>
  <si>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</si>
  <si>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</si>
  <si>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</si>
  <si>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</si>
  <si>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</si>
  <si>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</si>
  <si>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</si>
  <si>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</si>
  <si>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</si>
  <si>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</si>
  <si>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</si>
  <si>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</si>
  <si>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</si>
  <si>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</si>
  <si>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</si>
  <si>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</si>
  <si>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</si>
  <si>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</si>
  <si>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</si>
  <si>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</si>
  <si>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</si>
  <si>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</si>
  <si>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</si>
  <si>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</si>
  <si>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</si>
  <si>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</si>
  <si>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21.12.2023.godine Dom zdravlja Požarevac je izvršio plaćanje prema dobavljačima: </t>
  </si>
  <si>
    <t>Primljena i neutrošena participacija od 21.12.2023</t>
  </si>
  <si>
    <t xml:space="preserve">Dana: 21.12.2023 </t>
  </si>
  <si>
    <t>Medicom</t>
  </si>
  <si>
    <t>SR DRVO-PROMET</t>
  </si>
  <si>
    <t>FAMILY KALČIĆ</t>
  </si>
  <si>
    <t>MIM GLOBAL INVESTMENT</t>
  </si>
  <si>
    <t>Neodent</t>
  </si>
  <si>
    <t>Neo yu-dent</t>
  </si>
  <si>
    <t>Lavija</t>
  </si>
  <si>
    <t>00/230401092</t>
  </si>
  <si>
    <t>06/2023</t>
  </si>
  <si>
    <t>23-RN011000137</t>
  </si>
  <si>
    <t>23-F03-00054</t>
  </si>
  <si>
    <t>23-F0300055</t>
  </si>
  <si>
    <t>23-F03-00059</t>
  </si>
  <si>
    <t>10-14285-23</t>
  </si>
  <si>
    <t>1844/23</t>
  </si>
  <si>
    <t>1845/23</t>
  </si>
  <si>
    <t>1843/23</t>
  </si>
  <si>
    <t>1293/2023</t>
  </si>
  <si>
    <t>UKUPNO MATERIJALNI TROŠKOVI-ZUBNO</t>
  </si>
  <si>
    <t>UKUPNO SANITETSKI MAERIJAL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</si>
</sst>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4" fontId="8" fillId="0" borderId="1" xfId="2" applyNumberFormat="1" applyFont="1" applyBorder="1"/>
    <xf numFmtId="49" fontId="7" fillId="0" borderId="1" xfId="2" applyNumberFormat="1" applyBorder="1"/>
    <xf numFmtId="4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tabSelected="1" topLeftCell="B1" zoomScaleNormal="100" workbookViewId="0">
      <selection activeCell="H53" sqref="H5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9"/>
      <c r="J7" s="9"/>
    </row>
    <row r="8" spans="2:15" x14ac:dyDescent="0.25">
      <c r="B8" s="40" t="s">
        <v>31</v>
      </c>
      <c r="C8" s="40"/>
      <c r="D8" s="40"/>
      <c r="E8" s="40"/>
      <c r="F8" s="40"/>
      <c r="G8" s="40"/>
      <c r="H8" s="4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5" t="s">
        <v>4</v>
      </c>
      <c r="C11" s="46"/>
      <c r="D11" s="46"/>
      <c r="E11" s="46"/>
      <c r="F11" s="47"/>
      <c r="G11" s="25" t="s">
        <v>5</v>
      </c>
      <c r="H11" s="25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45281</v>
      </c>
      <c r="H12" s="12">
        <v>2910411.59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2" t="s">
        <v>8</v>
      </c>
      <c r="C13" s="42"/>
      <c r="D13" s="42"/>
      <c r="E13" s="42"/>
      <c r="F13" s="42"/>
      <c r="G13" s="16">
        <v>45281</v>
      </c>
      <c r="H13" s="1">
        <f>H14+H29-H37-H50</f>
        <v>2872560.2800000012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45281</v>
      </c>
      <c r="H14" s="2">
        <f>SUM(H15:H28)</f>
        <v>2521401.6500000013</v>
      </c>
      <c r="I14" s="24"/>
      <c r="J14" s="9"/>
      <c r="K14" s="23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8"/>
      <c r="H15" s="10">
        <v>0</v>
      </c>
      <c r="I15" s="26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8"/>
      <c r="H16" s="10">
        <v>0</v>
      </c>
      <c r="I16" s="26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8"/>
      <c r="H17" s="10">
        <v>0</v>
      </c>
      <c r="I17" s="26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-1580374.39-79754+79754</f>
        <v>2116468.0300000012</v>
      </c>
      <c r="I18" s="26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8"/>
      <c r="H19" s="8">
        <v>0</v>
      </c>
      <c r="I19" s="26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8"/>
      <c r="H20" s="8">
        <v>0</v>
      </c>
      <c r="I20" s="26"/>
      <c r="J20" s="9"/>
    </row>
    <row r="21" spans="2:13" x14ac:dyDescent="0.25">
      <c r="B21" s="32" t="s">
        <v>16</v>
      </c>
      <c r="C21" s="33"/>
      <c r="D21" s="33"/>
      <c r="E21" s="33"/>
      <c r="F21" s="34"/>
      <c r="G21" s="18"/>
      <c r="H21" s="8">
        <v>0</v>
      </c>
      <c r="I21" s="26"/>
      <c r="J21" s="9"/>
    </row>
    <row r="22" spans="2:13" x14ac:dyDescent="0.25">
      <c r="B22" s="32" t="s">
        <v>17</v>
      </c>
      <c r="C22" s="33"/>
      <c r="D22" s="33"/>
      <c r="E22" s="33"/>
      <c r="F22" s="34"/>
      <c r="G22" s="18"/>
      <c r="H22" s="22">
        <f>124559.4-39047.4+627235.22-627235.22+564498+314002-960454+1118305.44-1118305.44+19920</f>
        <v>23478</v>
      </c>
      <c r="I22" s="26"/>
      <c r="J22" s="9"/>
      <c r="K22" s="6"/>
    </row>
    <row r="23" spans="2:13" x14ac:dyDescent="0.25">
      <c r="B23" s="32" t="s">
        <v>18</v>
      </c>
      <c r="C23" s="33"/>
      <c r="D23" s="33"/>
      <c r="E23" s="33"/>
      <c r="F23" s="34"/>
      <c r="G23" s="18"/>
      <c r="H23" s="8">
        <v>0</v>
      </c>
      <c r="I23" s="26"/>
      <c r="J23" s="9"/>
      <c r="K23" s="6"/>
    </row>
    <row r="24" spans="2:13" x14ac:dyDescent="0.25">
      <c r="B24" s="32" t="s">
        <v>19</v>
      </c>
      <c r="C24" s="33"/>
      <c r="D24" s="33"/>
      <c r="E24" s="33"/>
      <c r="F24" s="34"/>
      <c r="G24" s="18"/>
      <c r="H24" s="8">
        <f>1184208.39-216675.4-666678.09-163044.07-67000+1184208.33-733593.15-170945.88+1184208.33-30383.81-104682.55-221912.34-998976.15+67000</f>
        <v>245733.60999999975</v>
      </c>
      <c r="I24" s="26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8"/>
      <c r="H25" s="8">
        <v>0</v>
      </c>
      <c r="I25" s="26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8"/>
      <c r="H26" s="8">
        <v>0</v>
      </c>
      <c r="I26" s="26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8"/>
      <c r="H27" s="8">
        <v>0</v>
      </c>
      <c r="I27" s="26"/>
      <c r="J27" s="9"/>
      <c r="K27" s="6"/>
      <c r="L27" s="6"/>
    </row>
    <row r="28" spans="2:13" x14ac:dyDescent="0.25">
      <c r="B28" s="32" t="s">
        <v>30</v>
      </c>
      <c r="C28" s="33"/>
      <c r="D28" s="33"/>
      <c r="E28" s="33"/>
      <c r="F28" s="34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</f>
        <v>135722.01000000015</v>
      </c>
      <c r="I28" s="26"/>
      <c r="J28" s="9"/>
      <c r="K28" s="6"/>
      <c r="L28" s="6"/>
    </row>
    <row r="29" spans="2:13" x14ac:dyDescent="0.25">
      <c r="B29" s="35" t="s">
        <v>23</v>
      </c>
      <c r="C29" s="36"/>
      <c r="D29" s="36"/>
      <c r="E29" s="36"/>
      <c r="F29" s="37"/>
      <c r="G29" s="17">
        <v>45281</v>
      </c>
      <c r="H29" s="2">
        <f>H30+H31+H32+H33+H35+H36+H34</f>
        <v>519972.88000000006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19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19"/>
      <c r="H31" s="8">
        <f>153083.33+203916.67-162122.33+178500-172692.33+178500-208923.94+178500-189703.97+178500-166964.81+178500-156432.19+178500-133344.43+178500-148827.33+178500-126603.55+178500-180558.75+200000-195433.49</f>
        <v>321892.88000000006</v>
      </c>
      <c r="I31" s="9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19"/>
      <c r="H32" s="8">
        <f>325750-67000-90000+49250-19920</f>
        <v>198080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19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19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19"/>
      <c r="H35" s="8">
        <v>0</v>
      </c>
      <c r="I35" s="9"/>
      <c r="J35" s="9"/>
    </row>
    <row r="36" spans="2:12" x14ac:dyDescent="0.25">
      <c r="B36" s="32" t="s">
        <v>30</v>
      </c>
      <c r="C36" s="33"/>
      <c r="D36" s="33"/>
      <c r="E36" s="33"/>
      <c r="F36" s="34"/>
      <c r="G36" s="19"/>
      <c r="H36" s="8">
        <v>0</v>
      </c>
      <c r="I36" s="9"/>
      <c r="J36" s="9"/>
    </row>
    <row r="37" spans="2:12" x14ac:dyDescent="0.25">
      <c r="B37" s="52" t="s">
        <v>24</v>
      </c>
      <c r="C37" s="53"/>
      <c r="D37" s="53"/>
      <c r="E37" s="53"/>
      <c r="F37" s="54"/>
      <c r="G37" s="20">
        <v>45281</v>
      </c>
      <c r="H37" s="3">
        <f>SUM(H38:H49)</f>
        <v>19984.25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8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8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8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8"/>
      <c r="H41" s="10">
        <v>0</v>
      </c>
      <c r="I41" s="9"/>
      <c r="J41" s="24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8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8"/>
      <c r="H43" s="8">
        <v>0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8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8"/>
      <c r="H45" s="8">
        <v>19920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8"/>
      <c r="H46" s="8">
        <v>0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8"/>
      <c r="H47" s="8">
        <f>58.25+6</f>
        <v>64.25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8"/>
      <c r="H48" s="8">
        <v>0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8"/>
      <c r="H49" s="8">
        <v>0</v>
      </c>
      <c r="I49" s="9"/>
      <c r="J49" s="9"/>
      <c r="K49" s="6"/>
    </row>
    <row r="50" spans="2:12" x14ac:dyDescent="0.25">
      <c r="B50" s="52" t="s">
        <v>25</v>
      </c>
      <c r="C50" s="53"/>
      <c r="D50" s="53"/>
      <c r="E50" s="53"/>
      <c r="F50" s="54"/>
      <c r="G50" s="20">
        <v>45281</v>
      </c>
      <c r="H50" s="3">
        <f>SUM(H51:H56)</f>
        <v>148830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19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19"/>
      <c r="H52" s="10">
        <v>0</v>
      </c>
      <c r="I52" s="9"/>
      <c r="J52" s="24"/>
      <c r="K52" s="6"/>
    </row>
    <row r="53" spans="2:12" x14ac:dyDescent="0.25">
      <c r="B53" s="32" t="s">
        <v>19</v>
      </c>
      <c r="C53" s="33"/>
      <c r="D53" s="33"/>
      <c r="E53" s="33"/>
      <c r="F53" s="34"/>
      <c r="G53" s="19"/>
      <c r="H53" s="8">
        <f>148830</f>
        <v>148830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19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19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19"/>
      <c r="H56" s="1">
        <v>0</v>
      </c>
      <c r="I56" s="9"/>
      <c r="J56" s="9"/>
    </row>
    <row r="57" spans="2:12" x14ac:dyDescent="0.25">
      <c r="B57" s="48" t="s">
        <v>26</v>
      </c>
      <c r="C57" s="49"/>
      <c r="D57" s="49"/>
      <c r="E57" s="49"/>
      <c r="F57" s="50"/>
      <c r="G57" s="21">
        <v>45281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+41630.69-41630.69+13860000</f>
        <v>13897851.309999999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19"/>
      <c r="H58" s="1">
        <v>13860000</v>
      </c>
      <c r="I58" s="9"/>
      <c r="J58" s="9"/>
      <c r="L58" s="6"/>
    </row>
    <row r="59" spans="2:12" x14ac:dyDescent="0.25">
      <c r="B59" s="55" t="s">
        <v>28</v>
      </c>
      <c r="C59" s="56"/>
      <c r="D59" s="56"/>
      <c r="E59" s="56"/>
      <c r="F59" s="57"/>
      <c r="G59" s="19"/>
      <c r="H59" s="5">
        <f>H14+H29-H37-H50+H57-H58</f>
        <v>2910411.59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1" t="s">
        <v>29</v>
      </c>
      <c r="C61" s="51"/>
      <c r="D61" s="51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28">
        <v>22800</v>
      </c>
      <c r="D63" s="29" t="s">
        <v>39</v>
      </c>
    </row>
    <row r="64" spans="2:12" x14ac:dyDescent="0.25">
      <c r="B64" s="27" t="s">
        <v>33</v>
      </c>
      <c r="C64" s="28">
        <v>6000</v>
      </c>
      <c r="D64" s="29" t="s">
        <v>40</v>
      </c>
    </row>
    <row r="65" spans="2:4" x14ac:dyDescent="0.25">
      <c r="B65" s="27" t="s">
        <v>34</v>
      </c>
      <c r="C65" s="28">
        <v>1025</v>
      </c>
      <c r="D65" s="29" t="s">
        <v>41</v>
      </c>
    </row>
    <row r="66" spans="2:4" x14ac:dyDescent="0.25">
      <c r="B66" s="27" t="s">
        <v>35</v>
      </c>
      <c r="C66" s="28">
        <v>4200</v>
      </c>
      <c r="D66" s="29" t="s">
        <v>42</v>
      </c>
    </row>
    <row r="67" spans="2:4" x14ac:dyDescent="0.25">
      <c r="B67" s="27" t="s">
        <v>35</v>
      </c>
      <c r="C67" s="28">
        <v>4200</v>
      </c>
      <c r="D67" s="29" t="s">
        <v>43</v>
      </c>
    </row>
    <row r="68" spans="2:4" x14ac:dyDescent="0.25">
      <c r="B68" s="27" t="s">
        <v>35</v>
      </c>
      <c r="C68" s="28">
        <v>4200</v>
      </c>
      <c r="D68" s="29" t="s">
        <v>44</v>
      </c>
    </row>
    <row r="69" spans="2:4" x14ac:dyDescent="0.25">
      <c r="B69" s="27" t="s">
        <v>36</v>
      </c>
      <c r="C69" s="28">
        <v>36405</v>
      </c>
      <c r="D69" s="29" t="s">
        <v>45</v>
      </c>
    </row>
    <row r="70" spans="2:4" x14ac:dyDescent="0.25">
      <c r="B70" s="27" t="s">
        <v>37</v>
      </c>
      <c r="C70" s="28">
        <v>34924</v>
      </c>
      <c r="D70" s="29" t="s">
        <v>46</v>
      </c>
    </row>
    <row r="71" spans="2:4" x14ac:dyDescent="0.25">
      <c r="B71" s="27" t="s">
        <v>37</v>
      </c>
      <c r="C71" s="28">
        <v>12167.17</v>
      </c>
      <c r="D71" s="29" t="s">
        <v>47</v>
      </c>
    </row>
    <row r="72" spans="2:4" x14ac:dyDescent="0.25">
      <c r="B72" s="27" t="s">
        <v>37</v>
      </c>
      <c r="C72" s="28">
        <v>22908.83</v>
      </c>
      <c r="D72" s="29" t="s">
        <v>48</v>
      </c>
    </row>
    <row r="73" spans="2:4" x14ac:dyDescent="0.25">
      <c r="B73" s="31" t="s">
        <v>50</v>
      </c>
      <c r="C73" s="30">
        <f>SUM(C63:C72)</f>
        <v>148830</v>
      </c>
      <c r="D73" s="29"/>
    </row>
    <row r="74" spans="2:4" x14ac:dyDescent="0.25">
      <c r="B74" s="27" t="s">
        <v>38</v>
      </c>
      <c r="C74" s="28">
        <v>19920</v>
      </c>
      <c r="D74" s="29" t="s">
        <v>49</v>
      </c>
    </row>
    <row r="75" spans="2:4" x14ac:dyDescent="0.25">
      <c r="B75" s="31" t="s">
        <v>51</v>
      </c>
      <c r="C75" s="30">
        <f>SUM(C74)</f>
        <v>19920</v>
      </c>
      <c r="D75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2023-12-26T06:42:30Z</dcterms:modified>
  <cp:category/>
  <cp:contentStatus/>
</cp:coreProperties>
</file>